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8800" windowHeight="11640" activeTab="2"/>
  </bookViews>
  <sheets>
    <sheet name="BALANCE GENERAL" sheetId="1" r:id="rId1"/>
    <sheet name="NOTAS" sheetId="2" r:id="rId2"/>
    <sheet name="ESTADO DE RESULTADO" sheetId="3" r:id="rId3"/>
  </sheets>
  <definedNames>
    <definedName name="_xlfn.SINGLE" hidden="1">#NAME?</definedName>
    <definedName name="_xlnm.Print_Area" localSheetId="2">'ESTADO DE RESULTADO'!$A$1:$C$67</definedName>
    <definedName name="_xlnm.Print_Area" localSheetId="1">'NOTAS'!$A$1:$H$80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<sst xmlns="http://schemas.openxmlformats.org/spreadsheetml/2006/main" count="226" uniqueCount="201">
  <si>
    <t>ACTIVOS</t>
  </si>
  <si>
    <t>ACTIVOS CORRIENTES</t>
  </si>
  <si>
    <t>DISPONIBILIDADES( NOTA 1)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</si>
  <si>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</si>
  <si>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</si>
  <si>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</si>
  <si>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</si>
  <si>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</si>
  <si>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</si>
  <si>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</si>
  <si>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</si>
  <si>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</si>
  <si>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</si>
  <si>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</si>
  <si>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</si>
  <si>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</si>
  <si>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</si>
  <si>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</si>
  <si>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</si>
  <si>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</si>
  <si>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</si>
  <si>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</si>
  <si>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</si>
  <si>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</si>
  <si>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</si>
  <si>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</si>
  <si>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</si>
  <si>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</si>
  <si>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</si>
  <si>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</si>
  <si>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</si>
  <si>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</si>
  <si>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</si>
  <si>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</si>
  <si>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</si>
  <si>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</si>
  <si>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</si>
  <si>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</si>
  <si>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</si>
  <si>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</si>
  <si>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</si>
  <si>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</si>
  <si>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</si>
  <si>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</si>
  <si>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</si>
  <si>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</si>
  <si>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PARTIDAS</t>
  </si>
  <si>
    <t>Cuenta Operativa</t>
  </si>
  <si>
    <t>Cuenta Recaudadora</t>
  </si>
  <si>
    <t>TOTAL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</si>
  <si>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</si>
  <si>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</si>
  <si>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</si>
  <si>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</si>
  <si>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</si>
  <si>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</si>
  <si>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</si>
  <si>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</si>
  <si>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</si>
  <si>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</si>
  <si>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</si>
  <si>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</si>
  <si>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</si>
  <si>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</si>
  <si>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</si>
  <si>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</si>
  <si>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</si>
  <si>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</si>
  <si>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</si>
  <si>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</si>
  <si>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</si>
  <si>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</si>
  <si>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</si>
  <si>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</si>
  <si>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</si>
  <si>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</si>
  <si>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</si>
  <si>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</si>
  <si>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</si>
  <si>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</si>
  <si>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</si>
  <si>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</si>
  <si>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</si>
  <si>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</si>
  <si>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</si>
  <si>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</si>
  <si>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</si>
  <si>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</si>
  <si>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</si>
  <si>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</si>
  <si>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</si>
  <si>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</si>
  <si>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</si>
  <si>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</si>
  <si>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</si>
  <si>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</si>
  <si>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</si>
  <si>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</si>
  <si>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</si>
  <si>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</si>
  <si>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</si>
  <si>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</si>
  <si>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</si>
  <si>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</si>
  <si>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</si>
  <si>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</si>
  <si>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</si>
  <si>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</si>
  <si>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</si>
  <si>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</si>
  <si>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</si>
  <si>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</si>
  <si>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</si>
  <si>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</si>
  <si>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</si>
  <si>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</si>
  <si>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</si>
  <si>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</si>
  <si>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</si>
  <si>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</si>
  <si>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</si>
  <si>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</si>
  <si>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</si>
  <si>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</si>
  <si>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</si>
  <si>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</si>
  <si>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</si>
  <si>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</si>
  <si>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GASTOS PAGADOS POR ADELANTADO (NOTA 4)</t>
  </si>
  <si>
    <t>Cuenta Sevicios de Inteligencia (Financiando Microempresarios)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</si>
  <si>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</si>
  <si>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</si>
  <si>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</si>
  <si>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</si>
  <si>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</si>
  <si>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</si>
  <si>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</si>
  <si>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</si>
  <si>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</si>
  <si>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</si>
  <si>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</si>
  <si>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</si>
  <si>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</si>
  <si>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</si>
  <si>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</si>
  <si>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</si>
  <si>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</si>
  <si>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</si>
  <si>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</si>
  <si>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</si>
  <si>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</si>
  <si>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</si>
  <si>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</si>
  <si>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</si>
  <si>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</si>
  <si>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</si>
  <si>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</si>
  <si>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</si>
  <si>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</si>
  <si>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</si>
  <si>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</si>
  <si>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</si>
  <si>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</si>
  <si>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</si>
  <si>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</si>
  <si>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</si>
  <si>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</si>
  <si>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</si>
  <si>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</si>
  <si>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</si>
  <si>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 xml:space="preserve">2.1.3 GASTOS DE REPRESENTACION EN EL PAIS </t>
  </si>
  <si>
    <t>INGRESOS FONDO 5011</t>
  </si>
  <si>
    <t>2.6.9 EDIFICIOS, ESTRUCTURAS, TIERRAS, TERRENOS Y OBJETOS DE VALOR</t>
  </si>
  <si>
    <t>2.7.1 OBRAS EN EDIFICACIONES</t>
  </si>
  <si>
    <t>Equipo Educacional, Cientificos y Recreativos</t>
  </si>
  <si>
    <t>2.6.2.2.01</t>
  </si>
  <si>
    <t>2.6.3.2.01</t>
  </si>
  <si>
    <t>LICENCIAS INFORMATICAS</t>
  </si>
  <si>
    <t>1.1.05.0005</t>
  </si>
  <si>
    <t>2.5.9. TRANSFERENCIAS  DE CAPITAL A OTRAS INST. PUBLICAS</t>
  </si>
  <si>
    <t>2.6.3. EQUIPO E INTRUMENTAL, CIENTIFICO Y LABORATORIO</t>
  </si>
  <si>
    <t>NOTA: 4 GASTOS PAGADOS POR ADELANTADO (ver anexo ED)</t>
  </si>
  <si>
    <t>2.4.6  SUBVENCIONES</t>
  </si>
  <si>
    <t>GASTOS CORRIENTES (ver anexo ED 956-23)</t>
  </si>
  <si>
    <t>CORRESPONDIENTE AL MES DE ENERO  2024.</t>
  </si>
  <si>
    <t>Al 31 de Enero del Ejercicio Fiscal 2024, en lo que respecta  a las cuentas bancarias  institucionales</t>
  </si>
  <si>
    <t xml:space="preserve">Carroceria y Remolques </t>
  </si>
  <si>
    <t>Este monto corresponde a gastos de depreciacion realizada durante el ejercicio fiscal al 31/01/2024</t>
  </si>
  <si>
    <t>VER ED 985-24</t>
  </si>
  <si>
    <t>VER ED 986-24</t>
  </si>
  <si>
    <t>VER ED 987-24</t>
  </si>
  <si>
    <t>VER ED 992-24</t>
  </si>
  <si>
    <t xml:space="preserve"> se aplico la depreciacion acumulada a los activos del año 2024.</t>
  </si>
  <si>
    <t>NOTA 2: Bienes de uso (Activos No Financieros) (ver anexo ED 983-24)</t>
  </si>
  <si>
    <t>NOTA 3: Depreciacion (ver anexo ED 984-24)</t>
  </si>
  <si>
    <t>NOTA  1: Disponibilidades en Cuentas Bancarias Banreservas (ver anexo ED 990-24)</t>
  </si>
  <si>
    <t>PRESTAMOS POR COBRAR (CARTERA EN RECUPERACION)  (ANEXO 5 ED 993-24)</t>
  </si>
  <si>
    <t>CUENTAS POR PAGAR PROVEEDORES LOCALES (ANEXO 6 ED 993-24)</t>
  </si>
  <si>
    <t>CUENTAS POR PAGAR PROVEEDORES INTERNACIONALES (ANEXO 7 ED 993-24)</t>
  </si>
  <si>
    <t>VALORES PENDIENTE POR PAGAR DGII (PNC) (ANEXO 8 ED 989-24)</t>
  </si>
  <si>
    <t>PROVISIONES PARA EL PAGO DE PRESTACIONES  (ANEXO 9 ED 993-23)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</si>
</sst>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3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3" applyFont="1" applyFill="1" applyBorder="1" applyAlignment="1" applyProtection="1">
      <alignment vertical="center" wrapText="1"/>
      <protection locked="0"/>
    </xf>
    <xf numFmtId="0" fontId="42" fillId="0" borderId="14" xfId="53" applyFont="1" applyFill="1" applyBorder="1" applyAlignment="1" applyProtection="1">
      <alignment horizontal="left" vertical="center" wrapText="1"/>
      <protection locked="0"/>
    </xf>
    <xf numFmtId="0" fontId="42" fillId="0" borderId="14" xfId="53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0" fontId="41" fillId="0" borderId="15" xfId="53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3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3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7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228600</xdr:colOff>
      <xdr:row>0</xdr:row>
      <xdr:rowOff>171450</xdr:rowOff>
    </xdr:from>
    <xdr:to>
      <xdr:col>2</xdr:col>
      <xdr:colOff>1028700</xdr:colOff>
      <xdr:row>6</xdr:row>
      <xdr:rowOff>142875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7145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20">
      <selection activeCell="J46" sqref="J46"/>
    </sheetView>
  </sheetViews>
  <sheetFormatPr defaultColWidth="11.421875" defaultRowHeight="15"/>
  <cols>
    <col min="1" max="1" width="37.140625" style="0" customWidth="1"/>
    <col min="2" max="2" width="25.00390625" style="0" customWidth="1"/>
    <col min="3" max="3" width="21.7109375" style="0" customWidth="1"/>
    <col min="4" max="4" width="5.28125" style="0" customWidth="1"/>
    <col min="5" max="5" width="17.00390625" style="0" customWidth="1"/>
    <col min="6" max="6" width="16.00390625" style="0" customWidth="1"/>
  </cols>
  <sheetData>
    <row r="1" ht="15">
      <c r="A1" t="s">
        <v>80</v>
      </c>
    </row>
    <row r="8" spans="1:6" ht="15">
      <c r="A8" s="89" t="s">
        <v>18</v>
      </c>
      <c r="B8" s="89"/>
      <c r="C8" s="89"/>
      <c r="D8" s="89"/>
      <c r="E8" s="89"/>
      <c r="F8" s="89"/>
    </row>
    <row r="9" spans="1:6" ht="15">
      <c r="A9" s="90" t="s">
        <v>100</v>
      </c>
      <c r="B9" s="90"/>
      <c r="C9" s="90"/>
      <c r="D9" s="90"/>
      <c r="E9" s="90"/>
      <c r="F9" s="90"/>
    </row>
    <row r="10" spans="1:6" ht="15">
      <c r="A10" s="90" t="s">
        <v>184</v>
      </c>
      <c r="B10" s="90"/>
      <c r="C10" s="90"/>
      <c r="D10" s="90"/>
      <c r="E10" s="90"/>
      <c r="F10" s="90"/>
    </row>
    <row r="11" spans="1:6" ht="15">
      <c r="A11" s="90" t="s">
        <v>19</v>
      </c>
      <c r="B11" s="90"/>
      <c r="C11" s="90"/>
      <c r="D11" s="90"/>
      <c r="E11" s="90"/>
      <c r="F11" s="90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403330090.94</v>
      </c>
      <c r="C14" s="6"/>
    </row>
    <row r="15" spans="1:3" ht="15.75" thickBot="1">
      <c r="A15" s="2" t="s">
        <v>3</v>
      </c>
      <c r="B15" s="6"/>
      <c r="C15" s="9">
        <f>+B14</f>
        <v>403330090.94</v>
      </c>
    </row>
    <row r="16" spans="1:3" ht="15">
      <c r="A16" s="2"/>
      <c r="B16" s="6"/>
      <c r="C16" s="10"/>
    </row>
    <row r="17" spans="1:3" ht="15">
      <c r="A17" s="4" t="s">
        <v>4</v>
      </c>
      <c r="B17" s="6"/>
      <c r="C17" s="6"/>
    </row>
    <row r="18" spans="1:3" ht="22.5">
      <c r="A18" s="7" t="s">
        <v>196</v>
      </c>
      <c r="B18" s="59">
        <f>23366008.88-2000-2000</f>
        <v>23362008.88</v>
      </c>
      <c r="C18" s="6"/>
    </row>
    <row r="19" spans="1:3" ht="15.75" thickBot="1">
      <c r="A19" s="1" t="s">
        <v>90</v>
      </c>
      <c r="B19" s="11">
        <f>+NOTAS!C66</f>
        <v>1642211066.9399998</v>
      </c>
      <c r="C19" s="6"/>
    </row>
    <row r="20" spans="1:3" ht="15.75" thickBot="1">
      <c r="A20" s="2" t="s">
        <v>5</v>
      </c>
      <c r="B20" s="6"/>
      <c r="C20" s="9">
        <f>+B19+B18</f>
        <v>1665573075.82</v>
      </c>
    </row>
    <row r="21" spans="1:3" ht="15">
      <c r="A21" s="2"/>
      <c r="B21" s="6"/>
      <c r="C21" s="21"/>
    </row>
    <row r="22" spans="1:3" ht="15">
      <c r="A22" s="4" t="s">
        <v>91</v>
      </c>
      <c r="B22" s="6"/>
      <c r="C22" s="21"/>
    </row>
    <row r="23" spans="1:2" ht="15.75" thickBot="1">
      <c r="A23" s="92" t="s">
        <v>128</v>
      </c>
      <c r="B23" s="9">
        <f>+NOTAS!C80</f>
        <v>36016706.96</v>
      </c>
    </row>
    <row r="24" spans="1:3" ht="15.75" thickBot="1">
      <c r="A24" s="92"/>
      <c r="B24" s="6"/>
      <c r="C24" s="9">
        <f>+B23</f>
        <v>36016706.96</v>
      </c>
    </row>
    <row r="25" spans="1:3" ht="15">
      <c r="A25" s="2"/>
      <c r="B25" s="6"/>
      <c r="C25" s="21"/>
    </row>
    <row r="26" spans="1:3" ht="15.75" thickBot="1">
      <c r="A26" s="2" t="s">
        <v>6</v>
      </c>
      <c r="B26" s="6"/>
      <c r="C26" s="12">
        <f>+C20+C15+C24</f>
        <v>2104919873.72</v>
      </c>
    </row>
    <row r="27" spans="1:3" ht="15.75" thickTop="1">
      <c r="A27" s="2"/>
      <c r="B27" s="6"/>
      <c r="C27" s="10"/>
    </row>
    <row r="28" spans="1:3" ht="15">
      <c r="A28" s="2" t="s">
        <v>7</v>
      </c>
      <c r="B28" s="6"/>
      <c r="C28" s="10"/>
    </row>
    <row r="29" spans="1:3" ht="15">
      <c r="A29" s="4" t="s">
        <v>8</v>
      </c>
      <c r="B29" s="6"/>
      <c r="C29" s="10"/>
    </row>
    <row r="30" spans="1:3" ht="15">
      <c r="A30" s="91" t="s">
        <v>197</v>
      </c>
      <c r="B30" s="91"/>
      <c r="C30" s="6">
        <v>405820146.09</v>
      </c>
    </row>
    <row r="31" spans="1:3" ht="15">
      <c r="A31" s="91" t="s">
        <v>198</v>
      </c>
      <c r="B31" s="91"/>
      <c r="C31" s="6">
        <v>0</v>
      </c>
    </row>
    <row r="32" spans="1:3" ht="15.75" thickBot="1">
      <c r="A32" s="2" t="s">
        <v>10</v>
      </c>
      <c r="B32" s="13"/>
      <c r="C32" s="57">
        <f>+C30+C31</f>
        <v>405820146.09</v>
      </c>
    </row>
    <row r="33" spans="1:3" ht="15">
      <c r="A33" s="1"/>
      <c r="B33" s="13"/>
      <c r="C33" s="10"/>
    </row>
    <row r="34" spans="1:3" ht="15">
      <c r="A34" s="4" t="s">
        <v>97</v>
      </c>
      <c r="B34" s="13"/>
      <c r="C34" s="6"/>
    </row>
    <row r="35" spans="1:8" ht="15">
      <c r="A35" s="1" t="s">
        <v>199</v>
      </c>
      <c r="B35" s="13"/>
      <c r="C35" s="6">
        <v>3563642.51</v>
      </c>
      <c r="H35" t="s">
        <v>135</v>
      </c>
    </row>
    <row r="36" spans="1:8" ht="15">
      <c r="A36" s="1" t="s">
        <v>9</v>
      </c>
      <c r="B36" s="13"/>
      <c r="C36" s="6">
        <v>0</v>
      </c>
      <c r="H36" t="s">
        <v>134</v>
      </c>
    </row>
    <row r="37" spans="1:3" ht="15">
      <c r="A37" s="1" t="s">
        <v>200</v>
      </c>
      <c r="B37" s="13"/>
      <c r="C37" s="6">
        <v>11632567.33</v>
      </c>
    </row>
    <row r="38" spans="1:3" ht="15.75" thickBot="1">
      <c r="A38" s="2" t="s">
        <v>98</v>
      </c>
      <c r="B38" s="6"/>
      <c r="C38" s="9">
        <f>SUM(C35:C37)</f>
        <v>15196209.84</v>
      </c>
    </row>
    <row r="39" spans="1:3" ht="15">
      <c r="A39" s="2"/>
      <c r="B39" s="6"/>
      <c r="C39" s="21"/>
    </row>
    <row r="40" spans="1:3" ht="15.75" thickBot="1">
      <c r="A40" s="2" t="s">
        <v>99</v>
      </c>
      <c r="B40" s="6"/>
      <c r="C40" s="9">
        <f>+C32+C38</f>
        <v>421016355.92999995</v>
      </c>
    </row>
    <row r="41" spans="1:3" ht="15">
      <c r="A41" s="2"/>
      <c r="B41" s="6"/>
      <c r="C41" s="10"/>
    </row>
    <row r="42" spans="1:3" ht="15">
      <c r="A42" s="2" t="s">
        <v>11</v>
      </c>
      <c r="B42" s="6"/>
      <c r="C42" s="6"/>
    </row>
    <row r="43" spans="1:3" ht="15">
      <c r="A43" s="2" t="s">
        <v>12</v>
      </c>
      <c r="B43" s="6"/>
      <c r="C43" s="14"/>
    </row>
    <row r="44" spans="1:3" ht="15">
      <c r="A44" s="1" t="s">
        <v>13</v>
      </c>
      <c r="B44" s="6"/>
      <c r="C44" s="15">
        <f>+C26-C40-C45-C46</f>
        <v>1683903517.79</v>
      </c>
    </row>
    <row r="45" spans="1:3" ht="1.5" customHeight="1">
      <c r="A45" s="1" t="s">
        <v>80</v>
      </c>
      <c r="B45" s="6"/>
      <c r="C45" s="15">
        <v>0</v>
      </c>
    </row>
    <row r="46" spans="1:3" ht="15.75" thickBot="1">
      <c r="A46" s="1" t="s">
        <v>14</v>
      </c>
      <c r="B46" s="6"/>
      <c r="C46" s="15">
        <f>+'ESTADO DE RESULTADO'!B67</f>
        <v>0</v>
      </c>
    </row>
    <row r="47" spans="1:3" ht="15.75" thickBot="1">
      <c r="A47" s="2" t="s">
        <v>15</v>
      </c>
      <c r="B47" s="6"/>
      <c r="C47" s="16">
        <f>+C46+C44+C40</f>
        <v>2104919873.7199998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16</v>
      </c>
      <c r="B52" s="18"/>
      <c r="C52" s="18"/>
    </row>
    <row r="53" spans="1:5" ht="15">
      <c r="A53" s="40" t="s">
        <v>78</v>
      </c>
      <c r="B53" s="88" t="s">
        <v>167</v>
      </c>
      <c r="C53" s="88"/>
      <c r="D53" s="77" t="s">
        <v>137</v>
      </c>
      <c r="E53" s="76"/>
    </row>
    <row r="54" spans="1:5" ht="15">
      <c r="A54" s="40" t="s">
        <v>166</v>
      </c>
      <c r="B54" s="88" t="s">
        <v>168</v>
      </c>
      <c r="C54" s="88"/>
      <c r="D54" s="77" t="s">
        <v>136</v>
      </c>
      <c r="E54" s="76"/>
    </row>
    <row r="55" spans="1:3" ht="15">
      <c r="A55" s="40" t="s">
        <v>79</v>
      </c>
      <c r="B55" s="88" t="s">
        <v>169</v>
      </c>
      <c r="C55" s="88"/>
    </row>
    <row r="56" spans="1:3" ht="16.5">
      <c r="A56" s="42"/>
      <c r="B56" s="41"/>
      <c r="C56" s="41"/>
    </row>
    <row r="57" spans="2:3" ht="15">
      <c r="B57" s="58"/>
      <c r="C57" s="58"/>
    </row>
    <row r="58" spans="2:3" ht="15">
      <c r="B58" s="58"/>
      <c r="C58" s="58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28">
      <selection activeCell="C32" sqref="C32"/>
    </sheetView>
  </sheetViews>
  <sheetFormatPr defaultColWidth="11.421875" defaultRowHeight="15"/>
  <cols>
    <col min="1" max="1" width="29.00390625" style="0" customWidth="1"/>
    <col min="2" max="2" width="17.71093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6.8515625" style="0" customWidth="1"/>
    <col min="12" max="12" width="17.28125" style="0" customWidth="1"/>
    <col min="13" max="13" width="17.8515625" style="0" bestFit="1" customWidth="1"/>
  </cols>
  <sheetData>
    <row r="1" spans="1:3" ht="18.75">
      <c r="A1" s="93" t="s">
        <v>44</v>
      </c>
      <c r="B1" s="93"/>
      <c r="C1" s="93"/>
    </row>
    <row r="2" spans="1:3" ht="15">
      <c r="A2" s="94" t="s">
        <v>18</v>
      </c>
      <c r="B2" s="94"/>
      <c r="C2" s="94"/>
    </row>
    <row r="3" spans="1:3" ht="15">
      <c r="A3" s="95" t="s">
        <v>80</v>
      </c>
      <c r="B3" s="95"/>
      <c r="C3" s="95"/>
    </row>
    <row r="4" ht="11.25" customHeight="1"/>
    <row r="5" ht="10.5" customHeight="1"/>
    <row r="6" spans="1:3" ht="15">
      <c r="A6" s="90" t="s">
        <v>45</v>
      </c>
      <c r="B6" s="90"/>
      <c r="C6" s="90"/>
    </row>
    <row r="8" spans="1:2" ht="15">
      <c r="A8" s="27" t="s">
        <v>195</v>
      </c>
      <c r="B8" s="27"/>
    </row>
    <row r="9" spans="1:2" ht="15">
      <c r="A9" s="27"/>
      <c r="B9" s="27"/>
    </row>
    <row r="10" spans="1:2" ht="15">
      <c r="A10" s="27" t="s">
        <v>185</v>
      </c>
      <c r="B10" s="27"/>
    </row>
    <row r="11" spans="1:3" ht="15">
      <c r="A11" s="28" t="s">
        <v>95</v>
      </c>
      <c r="B11" s="54">
        <f>+C20</f>
        <v>403330090.94</v>
      </c>
      <c r="C11" t="s">
        <v>94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46</v>
      </c>
      <c r="B14" s="26"/>
      <c r="C14" s="26">
        <v>2023</v>
      </c>
      <c r="E14" s="26"/>
      <c r="F14" s="26"/>
    </row>
    <row r="15" spans="1:5" ht="15">
      <c r="A15" t="s">
        <v>48</v>
      </c>
      <c r="C15" s="45">
        <v>22022382.55</v>
      </c>
      <c r="E15" s="51"/>
    </row>
    <row r="16" spans="1:5" ht="26.25" customHeight="1">
      <c r="A16" s="99" t="s">
        <v>129</v>
      </c>
      <c r="B16" s="99"/>
      <c r="C16" s="45">
        <v>74004.98</v>
      </c>
      <c r="E16" s="51"/>
    </row>
    <row r="17" spans="1:7" ht="18" customHeight="1">
      <c r="A17" s="99" t="s">
        <v>47</v>
      </c>
      <c r="B17" s="99"/>
      <c r="C17" s="45">
        <v>2030394.29</v>
      </c>
      <c r="E17" s="51"/>
      <c r="F17" s="99"/>
      <c r="G17" s="99"/>
    </row>
    <row r="18" spans="1:5" ht="15">
      <c r="A18" t="s">
        <v>81</v>
      </c>
      <c r="C18" s="45">
        <v>379203309.12</v>
      </c>
      <c r="E18" s="51"/>
    </row>
    <row r="19" spans="1:6" ht="45" customHeight="1">
      <c r="A19" s="56" t="s">
        <v>82</v>
      </c>
      <c r="C19" s="45" t="s">
        <v>80</v>
      </c>
      <c r="E19" s="51"/>
      <c r="F19" s="56"/>
    </row>
    <row r="20" spans="1:6" ht="15">
      <c r="A20" s="27" t="s">
        <v>49</v>
      </c>
      <c r="B20" s="27"/>
      <c r="C20" s="30">
        <f>SUM(C15:C19)</f>
        <v>403330090.94</v>
      </c>
      <c r="E20" s="47" t="s">
        <v>80</v>
      </c>
      <c r="F20" s="47"/>
    </row>
    <row r="23" spans="1:2" ht="15">
      <c r="A23" s="27" t="s">
        <v>193</v>
      </c>
      <c r="B23" s="27"/>
    </row>
    <row r="24" spans="1:2" ht="15">
      <c r="A24" s="27"/>
      <c r="B24" s="27"/>
    </row>
    <row r="25" spans="1:2" ht="15">
      <c r="A25" s="27" t="str">
        <f>+A10</f>
        <v>Al 31 de Enero del Ejercicio Fiscal 2024, en lo que respecta  a las cuentas bancarias  institucionales</v>
      </c>
      <c r="B25" s="27"/>
    </row>
    <row r="26" spans="1:2" ht="15">
      <c r="A26" s="31" t="s">
        <v>80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2" t="s">
        <v>117</v>
      </c>
      <c r="E28" s="52" t="s">
        <v>63</v>
      </c>
      <c r="F28" s="52" t="s">
        <v>120</v>
      </c>
      <c r="G28" s="53" t="s">
        <v>64</v>
      </c>
    </row>
    <row r="29" spans="1:7" ht="15">
      <c r="A29" s="26" t="s">
        <v>46</v>
      </c>
      <c r="B29" s="26"/>
      <c r="C29" s="26">
        <v>2024</v>
      </c>
      <c r="G29" s="48">
        <f>+C29</f>
        <v>2024</v>
      </c>
    </row>
    <row r="30" spans="1:7" ht="15">
      <c r="A30" t="s">
        <v>50</v>
      </c>
      <c r="C30" s="33">
        <v>911723381</v>
      </c>
      <c r="D30" s="60"/>
      <c r="E30" s="33"/>
      <c r="F30" s="33"/>
      <c r="G30" s="33">
        <f>+C30+D30-E30</f>
        <v>911723381</v>
      </c>
    </row>
    <row r="31" spans="1:7" ht="15">
      <c r="A31" t="s">
        <v>51</v>
      </c>
      <c r="C31" s="33">
        <v>409189262</v>
      </c>
      <c r="D31" s="60"/>
      <c r="E31" s="33">
        <v>106701460.53</v>
      </c>
      <c r="F31" s="33"/>
      <c r="G31" s="33">
        <f>+C31+D31-E31</f>
        <v>302487801.47</v>
      </c>
    </row>
    <row r="32" spans="1:11" ht="15">
      <c r="A32" t="s">
        <v>105</v>
      </c>
      <c r="C32" s="33">
        <v>67062716.23</v>
      </c>
      <c r="D32" s="87">
        <v>82881.34</v>
      </c>
      <c r="E32" s="33">
        <v>37978666.78</v>
      </c>
      <c r="F32" s="33"/>
      <c r="G32" s="33">
        <f>+C32-E32</f>
        <v>29084049.449999996</v>
      </c>
      <c r="H32" s="33" t="s">
        <v>80</v>
      </c>
      <c r="I32" s="81" t="s">
        <v>139</v>
      </c>
      <c r="J32" s="72"/>
      <c r="K32" s="86"/>
    </row>
    <row r="33" spans="1:11" ht="15">
      <c r="A33" t="s">
        <v>106</v>
      </c>
      <c r="C33" s="33">
        <v>3245469.16</v>
      </c>
      <c r="D33" s="81"/>
      <c r="E33" s="33">
        <v>2794169.12</v>
      </c>
      <c r="F33" s="33"/>
      <c r="G33" s="33">
        <f aca="true" t="shared" si="0" ref="G33:G62">+C33-E33</f>
        <v>451300.04000000004</v>
      </c>
      <c r="H33" s="43" t="s">
        <v>80</v>
      </c>
      <c r="I33" s="81" t="s">
        <v>140</v>
      </c>
      <c r="J33" s="72"/>
      <c r="K33" s="86"/>
    </row>
    <row r="34" spans="1:11" ht="15">
      <c r="A34" t="s">
        <v>52</v>
      </c>
      <c r="C34" s="33">
        <v>153130311.02</v>
      </c>
      <c r="D34" s="87">
        <v>1168480.02</v>
      </c>
      <c r="E34" s="33">
        <v>113560684.78</v>
      </c>
      <c r="F34" s="33"/>
      <c r="G34" s="33">
        <f t="shared" si="0"/>
        <v>39569626.24000001</v>
      </c>
      <c r="H34" s="33" t="s">
        <v>80</v>
      </c>
      <c r="I34" s="81" t="s">
        <v>141</v>
      </c>
      <c r="J34" s="72"/>
      <c r="K34" s="86"/>
    </row>
    <row r="35" spans="1:11" ht="15">
      <c r="A35" t="s">
        <v>53</v>
      </c>
      <c r="C35" s="33">
        <v>28674725.12</v>
      </c>
      <c r="D35" s="86">
        <v>922760</v>
      </c>
      <c r="E35" s="33">
        <v>9200506.5</v>
      </c>
      <c r="F35" s="33"/>
      <c r="G35" s="33">
        <f t="shared" si="0"/>
        <v>19474218.62</v>
      </c>
      <c r="I35" s="81" t="s">
        <v>142</v>
      </c>
      <c r="J35" s="72"/>
      <c r="K35" s="86"/>
    </row>
    <row r="36" spans="1:11" ht="15">
      <c r="A36" t="s">
        <v>107</v>
      </c>
      <c r="C36" s="33">
        <v>6613220</v>
      </c>
      <c r="D36" s="78"/>
      <c r="E36" s="33">
        <v>5772372.73</v>
      </c>
      <c r="F36" s="33"/>
      <c r="G36" s="33">
        <f t="shared" si="0"/>
        <v>840847.2699999996</v>
      </c>
      <c r="I36" s="81" t="s">
        <v>143</v>
      </c>
      <c r="J36" s="72"/>
      <c r="K36" s="86"/>
    </row>
    <row r="37" spans="1:11" ht="15">
      <c r="A37" t="s">
        <v>83</v>
      </c>
      <c r="C37" s="33">
        <v>6834549.74</v>
      </c>
      <c r="D37" s="78"/>
      <c r="E37" s="33">
        <v>2639210.45</v>
      </c>
      <c r="F37" s="33"/>
      <c r="G37" s="33">
        <f t="shared" si="0"/>
        <v>4195339.29</v>
      </c>
      <c r="I37" s="81" t="s">
        <v>144</v>
      </c>
      <c r="J37" s="72"/>
      <c r="K37" s="86"/>
    </row>
    <row r="38" spans="1:11" ht="15">
      <c r="A38" t="s">
        <v>174</v>
      </c>
      <c r="C38" s="33">
        <v>0</v>
      </c>
      <c r="D38" s="81"/>
      <c r="E38" s="33">
        <v>0</v>
      </c>
      <c r="F38" s="33"/>
      <c r="G38" s="33">
        <f t="shared" si="0"/>
        <v>0</v>
      </c>
      <c r="I38" s="84" t="s">
        <v>175</v>
      </c>
      <c r="J38" s="75"/>
      <c r="K38" s="86"/>
    </row>
    <row r="39" spans="1:11" ht="15">
      <c r="A39" t="s">
        <v>108</v>
      </c>
      <c r="C39" s="33">
        <v>5213350.11</v>
      </c>
      <c r="D39" s="78"/>
      <c r="E39" s="33">
        <v>2905906.16</v>
      </c>
      <c r="F39" s="33"/>
      <c r="G39" s="33">
        <f t="shared" si="0"/>
        <v>2307443.95</v>
      </c>
      <c r="I39" s="81" t="s">
        <v>145</v>
      </c>
      <c r="J39" s="72"/>
      <c r="K39" s="86"/>
    </row>
    <row r="40" spans="1:11" ht="15">
      <c r="A40" t="s">
        <v>84</v>
      </c>
      <c r="C40" s="33">
        <v>1566148.23</v>
      </c>
      <c r="D40" s="82"/>
      <c r="E40" s="33">
        <v>577576.69</v>
      </c>
      <c r="F40" s="33"/>
      <c r="G40" s="33">
        <f t="shared" si="0"/>
        <v>988571.54</v>
      </c>
      <c r="I40" s="81" t="s">
        <v>146</v>
      </c>
      <c r="J40" s="72"/>
      <c r="K40" s="86"/>
    </row>
    <row r="41" spans="1:11" ht="15">
      <c r="A41" t="s">
        <v>132</v>
      </c>
      <c r="C41" s="33">
        <v>140029.48</v>
      </c>
      <c r="D41" s="60"/>
      <c r="E41" s="33">
        <v>82153.96</v>
      </c>
      <c r="F41" s="33"/>
      <c r="G41" s="33">
        <f t="shared" si="0"/>
        <v>57875.520000000004</v>
      </c>
      <c r="I41" s="81" t="s">
        <v>147</v>
      </c>
      <c r="J41" s="72"/>
      <c r="K41" s="86"/>
    </row>
    <row r="42" spans="1:11" ht="15">
      <c r="A42" s="100" t="s">
        <v>133</v>
      </c>
      <c r="B42" s="100"/>
      <c r="C42" s="33">
        <v>33630</v>
      </c>
      <c r="D42" s="87" t="s">
        <v>80</v>
      </c>
      <c r="E42" s="33">
        <v>3923.38</v>
      </c>
      <c r="F42" s="33"/>
      <c r="G42" s="33">
        <f t="shared" si="0"/>
        <v>29706.62</v>
      </c>
      <c r="I42" s="84" t="s">
        <v>176</v>
      </c>
      <c r="J42" s="78"/>
      <c r="K42" s="86"/>
    </row>
    <row r="43" spans="1:11" ht="15">
      <c r="A43" t="s">
        <v>118</v>
      </c>
      <c r="C43" s="33">
        <v>1126192.1</v>
      </c>
      <c r="D43" s="60"/>
      <c r="E43" s="33">
        <v>124888.3</v>
      </c>
      <c r="F43" s="33"/>
      <c r="G43" s="33">
        <f t="shared" si="0"/>
        <v>1001303.8</v>
      </c>
      <c r="I43" s="81" t="s">
        <v>148</v>
      </c>
      <c r="J43" s="72"/>
      <c r="K43" s="86"/>
    </row>
    <row r="44" spans="1:11" ht="15">
      <c r="A44" t="s">
        <v>54</v>
      </c>
      <c r="C44" s="33">
        <v>1069842814.24</v>
      </c>
      <c r="D44" s="79"/>
      <c r="E44" s="33">
        <v>796337102.65</v>
      </c>
      <c r="F44" s="33"/>
      <c r="G44" s="33">
        <f t="shared" si="0"/>
        <v>273505711.59000003</v>
      </c>
      <c r="I44" s="81" t="s">
        <v>149</v>
      </c>
      <c r="J44" s="72"/>
      <c r="K44" s="86"/>
    </row>
    <row r="45" spans="1:11" ht="15">
      <c r="A45" t="s">
        <v>186</v>
      </c>
      <c r="C45" s="33">
        <v>1261980</v>
      </c>
      <c r="D45" s="87"/>
      <c r="E45" s="33">
        <v>1261979</v>
      </c>
      <c r="F45" s="33"/>
      <c r="G45" s="33">
        <f t="shared" si="0"/>
        <v>1</v>
      </c>
      <c r="I45" s="87"/>
      <c r="J45" s="87"/>
      <c r="K45" s="87"/>
    </row>
    <row r="46" spans="1:11" ht="15">
      <c r="A46" t="s">
        <v>130</v>
      </c>
      <c r="C46" s="33">
        <v>255281.2</v>
      </c>
      <c r="D46" s="78"/>
      <c r="E46" s="33">
        <v>157421.55</v>
      </c>
      <c r="F46" s="33"/>
      <c r="G46" s="33">
        <f t="shared" si="0"/>
        <v>97859.65000000002</v>
      </c>
      <c r="I46" s="81" t="s">
        <v>150</v>
      </c>
      <c r="J46" s="78"/>
      <c r="K46" s="86"/>
    </row>
    <row r="47" spans="1:11" ht="15">
      <c r="A47" t="s">
        <v>138</v>
      </c>
      <c r="C47" s="33">
        <v>1054593.91</v>
      </c>
      <c r="D47" s="82"/>
      <c r="E47" s="33">
        <v>56399.1</v>
      </c>
      <c r="F47" s="33"/>
      <c r="G47" s="33">
        <f t="shared" si="0"/>
        <v>998194.8099999999</v>
      </c>
      <c r="I47" s="81" t="s">
        <v>151</v>
      </c>
      <c r="J47" s="80"/>
      <c r="K47" s="86"/>
    </row>
    <row r="48" spans="1:11" ht="15">
      <c r="A48" t="s">
        <v>109</v>
      </c>
      <c r="C48" s="33">
        <v>4213641</v>
      </c>
      <c r="D48" s="60"/>
      <c r="E48" s="33">
        <v>3397382.16</v>
      </c>
      <c r="F48" s="33"/>
      <c r="G48" s="33">
        <f t="shared" si="0"/>
        <v>816258.8399999999</v>
      </c>
      <c r="I48" s="81" t="s">
        <v>152</v>
      </c>
      <c r="J48" s="72"/>
      <c r="K48" s="86"/>
    </row>
    <row r="49" spans="1:11" ht="15">
      <c r="A49" t="s">
        <v>110</v>
      </c>
      <c r="B49" s="73" t="s">
        <v>80</v>
      </c>
      <c r="C49" s="33">
        <v>51188821.63</v>
      </c>
      <c r="D49" s="74"/>
      <c r="E49" s="33">
        <v>46930921.55</v>
      </c>
      <c r="F49" s="33"/>
      <c r="G49" s="33">
        <f t="shared" si="0"/>
        <v>4257900.080000006</v>
      </c>
      <c r="I49" s="81" t="s">
        <v>153</v>
      </c>
      <c r="J49" s="72"/>
      <c r="K49" s="86"/>
    </row>
    <row r="50" spans="1:11" ht="15">
      <c r="A50" t="s">
        <v>111</v>
      </c>
      <c r="C50" s="33">
        <v>29674.4</v>
      </c>
      <c r="D50" s="60"/>
      <c r="E50" s="33">
        <v>22977.23</v>
      </c>
      <c r="F50" s="33"/>
      <c r="G50" s="33">
        <f t="shared" si="0"/>
        <v>6697.170000000002</v>
      </c>
      <c r="I50" s="81" t="s">
        <v>154</v>
      </c>
      <c r="J50" s="72"/>
      <c r="K50" s="86"/>
    </row>
    <row r="51" spans="1:11" ht="15">
      <c r="A51" t="s">
        <v>112</v>
      </c>
      <c r="C51" s="33">
        <v>1522692.57</v>
      </c>
      <c r="D51" s="80"/>
      <c r="E51" s="33">
        <v>374900.73</v>
      </c>
      <c r="F51" s="33"/>
      <c r="G51" s="33">
        <f t="shared" si="0"/>
        <v>1147791.84</v>
      </c>
      <c r="I51" s="81" t="s">
        <v>155</v>
      </c>
      <c r="J51" s="72"/>
      <c r="K51" s="86"/>
    </row>
    <row r="52" spans="1:11" ht="15">
      <c r="A52" t="s">
        <v>113</v>
      </c>
      <c r="C52" s="33">
        <v>18823.3</v>
      </c>
      <c r="D52" s="60"/>
      <c r="E52" s="33">
        <v>18817.3</v>
      </c>
      <c r="F52" s="33"/>
      <c r="G52" s="33">
        <v>6</v>
      </c>
      <c r="I52" s="81" t="s">
        <v>156</v>
      </c>
      <c r="J52" s="72"/>
      <c r="K52" s="86"/>
    </row>
    <row r="53" spans="1:11" ht="15">
      <c r="A53" t="s">
        <v>114</v>
      </c>
      <c r="C53" s="33">
        <v>13633172.89</v>
      </c>
      <c r="D53" s="83"/>
      <c r="E53" s="33">
        <v>5366645.62</v>
      </c>
      <c r="F53" s="33"/>
      <c r="G53" s="33">
        <f t="shared" si="0"/>
        <v>8266527.2700000005</v>
      </c>
      <c r="I53" s="81" t="s">
        <v>157</v>
      </c>
      <c r="J53" s="72"/>
      <c r="K53" s="86"/>
    </row>
    <row r="54" spans="1:11" ht="15">
      <c r="A54" t="s">
        <v>115</v>
      </c>
      <c r="C54" s="33">
        <v>35726125.52</v>
      </c>
      <c r="D54" s="87" t="s">
        <v>80</v>
      </c>
      <c r="E54" s="33">
        <v>17181865.27</v>
      </c>
      <c r="F54" s="33"/>
      <c r="G54" s="33">
        <f t="shared" si="0"/>
        <v>18544260.250000004</v>
      </c>
      <c r="I54" s="81" t="s">
        <v>158</v>
      </c>
      <c r="J54" s="72"/>
      <c r="K54" s="86"/>
    </row>
    <row r="55" spans="1:11" ht="15">
      <c r="A55" t="s">
        <v>85</v>
      </c>
      <c r="C55" s="33">
        <v>20776789.18</v>
      </c>
      <c r="D55" s="83"/>
      <c r="E55" s="33">
        <v>13107577.73</v>
      </c>
      <c r="F55" s="33"/>
      <c r="G55" s="33">
        <f t="shared" si="0"/>
        <v>7669211.449999999</v>
      </c>
      <c r="I55" s="81" t="s">
        <v>159</v>
      </c>
      <c r="J55" s="72"/>
      <c r="K55" s="86"/>
    </row>
    <row r="56" spans="1:11" ht="15">
      <c r="A56" t="s">
        <v>86</v>
      </c>
      <c r="C56" s="33">
        <v>1356208.22</v>
      </c>
      <c r="D56" s="79"/>
      <c r="E56" s="33">
        <v>458706.81</v>
      </c>
      <c r="F56" s="33"/>
      <c r="G56" s="33">
        <f t="shared" si="0"/>
        <v>897501.4099999999</v>
      </c>
      <c r="I56" s="81" t="s">
        <v>160</v>
      </c>
      <c r="J56" s="72"/>
      <c r="K56" s="86"/>
    </row>
    <row r="57" spans="1:11" ht="15">
      <c r="A57" t="s">
        <v>68</v>
      </c>
      <c r="C57" s="33">
        <v>566343.5</v>
      </c>
      <c r="D57" s="60"/>
      <c r="E57" s="33">
        <v>343907.32</v>
      </c>
      <c r="F57" s="33"/>
      <c r="G57" s="33">
        <f t="shared" si="0"/>
        <v>222436.18</v>
      </c>
      <c r="I57" s="81" t="s">
        <v>161</v>
      </c>
      <c r="J57" s="72"/>
      <c r="K57" s="86"/>
    </row>
    <row r="58" spans="1:11" ht="15">
      <c r="A58" t="s">
        <v>116</v>
      </c>
      <c r="C58" s="33">
        <v>4364914.15</v>
      </c>
      <c r="D58" s="81"/>
      <c r="E58" s="33">
        <v>2627703.94</v>
      </c>
      <c r="F58" s="33"/>
      <c r="G58" s="33">
        <f t="shared" si="0"/>
        <v>1737210.2100000004</v>
      </c>
      <c r="I58" s="81" t="s">
        <v>162</v>
      </c>
      <c r="J58" s="72"/>
      <c r="K58" s="86"/>
    </row>
    <row r="59" spans="1:11" ht="15">
      <c r="A59" t="s">
        <v>55</v>
      </c>
      <c r="C59" s="33">
        <v>17770496.87</v>
      </c>
      <c r="D59" s="60"/>
      <c r="E59" s="33">
        <v>6147782.49</v>
      </c>
      <c r="F59" s="33"/>
      <c r="G59" s="33">
        <f t="shared" si="0"/>
        <v>11622714.38</v>
      </c>
      <c r="I59" s="81" t="s">
        <v>163</v>
      </c>
      <c r="J59" s="72"/>
      <c r="K59" s="86"/>
    </row>
    <row r="60" spans="1:11" ht="15">
      <c r="A60" t="s">
        <v>87</v>
      </c>
      <c r="C60" s="33">
        <v>209320</v>
      </c>
      <c r="D60" s="60"/>
      <c r="E60" s="33">
        <v>0</v>
      </c>
      <c r="F60" s="33"/>
      <c r="G60" s="33">
        <f>+C60-E60</f>
        <v>209320</v>
      </c>
      <c r="I60" s="81" t="s">
        <v>164</v>
      </c>
      <c r="J60" s="72"/>
      <c r="K60" s="86"/>
    </row>
    <row r="61" spans="1:11" ht="15">
      <c r="A61" s="100" t="s">
        <v>131</v>
      </c>
      <c r="B61" s="100"/>
      <c r="C61" s="33">
        <v>0</v>
      </c>
      <c r="D61" s="85">
        <v>0</v>
      </c>
      <c r="E61" s="33">
        <v>0</v>
      </c>
      <c r="F61" s="33"/>
      <c r="G61" s="33">
        <f>+C61-E61</f>
        <v>0</v>
      </c>
      <c r="I61" s="81" t="s">
        <v>165</v>
      </c>
      <c r="J61" s="78"/>
      <c r="K61" s="86"/>
    </row>
    <row r="62" spans="1:11" ht="15">
      <c r="A62" t="s">
        <v>93</v>
      </c>
      <c r="B62" s="73" t="s">
        <v>80</v>
      </c>
      <c r="C62" s="33">
        <v>234190.11</v>
      </c>
      <c r="D62" s="60"/>
      <c r="E62" s="33">
        <v>0</v>
      </c>
      <c r="F62" s="33"/>
      <c r="G62" s="33">
        <f t="shared" si="0"/>
        <v>234190.11</v>
      </c>
      <c r="I62" s="72"/>
      <c r="J62" s="72"/>
      <c r="K62" s="86"/>
    </row>
    <row r="63" spans="1:13" s="38" customFormat="1" ht="15">
      <c r="A63" s="38" t="s">
        <v>56</v>
      </c>
      <c r="C63" s="39">
        <f>SUM(C30:C60)</f>
        <v>2818344676.7699995</v>
      </c>
      <c r="D63" s="39">
        <f>SUM(D30:D61)</f>
        <v>2174121.3600000003</v>
      </c>
      <c r="E63" s="39">
        <f>SUM(E30:E62)</f>
        <v>1176133609.8299997</v>
      </c>
      <c r="F63" s="39">
        <f>SUM(F30:F62)</f>
        <v>0</v>
      </c>
      <c r="G63" s="39">
        <f>SUM(G30:G62)</f>
        <v>1642445257.0499997</v>
      </c>
      <c r="J63" s="39">
        <f>+C63-C30-C31</f>
        <v>1497432033.7699995</v>
      </c>
      <c r="K63" s="39">
        <f>+D63</f>
        <v>2174121.3600000003</v>
      </c>
      <c r="L63" s="47">
        <f>+E63-E31</f>
        <v>1069432149.2999997</v>
      </c>
      <c r="M63" s="47">
        <f>+G63-G30-G31</f>
        <v>428234074.5799997</v>
      </c>
    </row>
    <row r="64" spans="1:11" ht="15">
      <c r="A64" t="s">
        <v>57</v>
      </c>
      <c r="E64" s="33"/>
      <c r="F64" s="33"/>
      <c r="G64" s="43" t="s">
        <v>80</v>
      </c>
      <c r="J64" s="43"/>
      <c r="K64" s="43"/>
    </row>
    <row r="65" spans="1:11" ht="15">
      <c r="A65" t="s">
        <v>58</v>
      </c>
      <c r="C65" s="29">
        <f>+E63</f>
        <v>1176133609.8299997</v>
      </c>
      <c r="E65" s="33" t="s">
        <v>80</v>
      </c>
      <c r="F65" s="33"/>
      <c r="G65" s="44"/>
      <c r="J65" s="43"/>
      <c r="K65" s="43"/>
    </row>
    <row r="66" spans="1:11" ht="15">
      <c r="A66" s="27" t="s">
        <v>59</v>
      </c>
      <c r="B66" s="27"/>
      <c r="C66" s="32">
        <f>+C63-C65</f>
        <v>1642211066.9399998</v>
      </c>
      <c r="E66" s="43" t="s">
        <v>80</v>
      </c>
      <c r="F66" s="43"/>
      <c r="J66" s="43"/>
      <c r="K66" s="43"/>
    </row>
    <row r="67" spans="7:11" ht="10.5" customHeight="1">
      <c r="G67" s="33"/>
      <c r="J67" s="43"/>
      <c r="K67" s="43"/>
    </row>
    <row r="68" spans="1:11" ht="15">
      <c r="A68" s="27" t="s">
        <v>194</v>
      </c>
      <c r="B68" s="27"/>
      <c r="J68" s="43" t="s">
        <v>80</v>
      </c>
      <c r="K68" s="43"/>
    </row>
    <row r="69" ht="15">
      <c r="A69" t="s">
        <v>187</v>
      </c>
    </row>
    <row r="70" spans="1:3" ht="15">
      <c r="A70" s="37" t="s">
        <v>102</v>
      </c>
      <c r="B70" s="32">
        <f>+C65</f>
        <v>1176133609.8299997</v>
      </c>
      <c r="C70" t="s">
        <v>96</v>
      </c>
    </row>
    <row r="71" ht="15">
      <c r="A71" t="s">
        <v>192</v>
      </c>
    </row>
    <row r="72" ht="15">
      <c r="A72" t="s">
        <v>80</v>
      </c>
    </row>
    <row r="74" spans="1:3" ht="34.5" customHeight="1">
      <c r="A74" s="96" t="s">
        <v>181</v>
      </c>
      <c r="B74" s="97"/>
      <c r="C74" s="98"/>
    </row>
    <row r="75" spans="1:3" ht="25.5">
      <c r="A75" s="61" t="s">
        <v>127</v>
      </c>
      <c r="B75" s="62" t="s">
        <v>92</v>
      </c>
      <c r="C75" s="67"/>
    </row>
    <row r="76" spans="1:4" ht="25.5">
      <c r="A76" s="63" t="s">
        <v>121</v>
      </c>
      <c r="B76" s="64" t="s">
        <v>122</v>
      </c>
      <c r="C76" s="71">
        <v>5361750.35</v>
      </c>
      <c r="D76" t="s">
        <v>189</v>
      </c>
    </row>
    <row r="77" spans="1:4" ht="25.5">
      <c r="A77" s="63" t="s">
        <v>123</v>
      </c>
      <c r="B77" s="64" t="s">
        <v>124</v>
      </c>
      <c r="C77" s="68" t="s">
        <v>80</v>
      </c>
      <c r="D77" t="s">
        <v>188</v>
      </c>
    </row>
    <row r="78" spans="1:4" ht="38.25">
      <c r="A78" s="63" t="s">
        <v>125</v>
      </c>
      <c r="B78" s="64" t="s">
        <v>126</v>
      </c>
      <c r="C78" s="69">
        <v>30654956.61</v>
      </c>
      <c r="D78" t="s">
        <v>190</v>
      </c>
    </row>
    <row r="79" spans="1:4" ht="25.5">
      <c r="A79" s="63" t="s">
        <v>178</v>
      </c>
      <c r="B79" s="64" t="s">
        <v>177</v>
      </c>
      <c r="C79" s="69" t="s">
        <v>80</v>
      </c>
      <c r="D79" t="s">
        <v>191</v>
      </c>
    </row>
    <row r="80" spans="1:3" ht="15">
      <c r="A80" s="65"/>
      <c r="B80" s="66" t="s">
        <v>49</v>
      </c>
      <c r="C80" s="70">
        <f>SUM(C76:C79)</f>
        <v>36016706.96</v>
      </c>
    </row>
  </sheetData>
  <sheetProtection/>
  <mergeCells count="10">
    <mergeCell ref="F17:G17"/>
    <mergeCell ref="A16:B16"/>
    <mergeCell ref="A1:C1"/>
    <mergeCell ref="A2:C2"/>
    <mergeCell ref="A3:C3"/>
    <mergeCell ref="A6:C6"/>
    <mergeCell ref="A74:C74"/>
    <mergeCell ref="A17:B17"/>
    <mergeCell ref="A61:B61"/>
    <mergeCell ref="A42:B42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27"/>
  <sheetViews>
    <sheetView tabSelected="1" zoomScalePageLayoutView="0" workbookViewId="0" topLeftCell="A34">
      <selection activeCell="D37" sqref="D37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4" max="4" width="21.00390625" style="0" customWidth="1"/>
    <col min="5" max="5" width="48.8515625" style="0" customWidth="1"/>
    <col min="6" max="6" width="17.8515625" style="0" bestFit="1" customWidth="1"/>
    <col min="8" max="8" width="23.140625" style="0" customWidth="1"/>
  </cols>
  <sheetData>
    <row r="2" spans="1:2" ht="17.25">
      <c r="A2" s="103" t="s">
        <v>17</v>
      </c>
      <c r="B2" s="103"/>
    </row>
    <row r="3" spans="1:2" ht="15">
      <c r="A3" s="104" t="s">
        <v>18</v>
      </c>
      <c r="B3" s="104"/>
    </row>
    <row r="4" spans="1:2" ht="15">
      <c r="A4" s="95" t="s">
        <v>80</v>
      </c>
      <c r="B4" s="105"/>
    </row>
    <row r="5" spans="1:2" ht="15">
      <c r="A5" s="106" t="s">
        <v>119</v>
      </c>
      <c r="B5" s="106"/>
    </row>
    <row r="6" spans="1:2" ht="15">
      <c r="A6" s="101" t="str">
        <f>+'BALANCE GENERAL'!A10:F10</f>
        <v>CORRESPONDIENTE AL MES DE ENERO  2024.</v>
      </c>
      <c r="B6" s="102"/>
    </row>
    <row r="7" spans="1:2" ht="15">
      <c r="A7" s="102" t="s">
        <v>19</v>
      </c>
      <c r="B7" s="102"/>
    </row>
    <row r="8" spans="1:3" ht="15">
      <c r="A8" s="19"/>
      <c r="B8" s="49">
        <v>2024</v>
      </c>
      <c r="C8" s="48"/>
    </row>
    <row r="9" spans="1:6" ht="15">
      <c r="A9" s="20" t="s">
        <v>71</v>
      </c>
      <c r="B9" s="47">
        <v>146986372.25</v>
      </c>
      <c r="C9" s="47"/>
      <c r="F9" s="87"/>
    </row>
    <row r="10" spans="1:6" ht="15">
      <c r="A10" s="20" t="s">
        <v>73</v>
      </c>
      <c r="B10" s="47">
        <v>1213637.17</v>
      </c>
      <c r="C10" s="47"/>
      <c r="F10" s="87"/>
    </row>
    <row r="11" spans="1:6" ht="15">
      <c r="A11" s="20" t="s">
        <v>72</v>
      </c>
      <c r="B11" s="47">
        <v>1900717719</v>
      </c>
      <c r="C11" s="47"/>
      <c r="F11" s="87"/>
    </row>
    <row r="12" spans="1:6" ht="15">
      <c r="A12" s="20" t="s">
        <v>171</v>
      </c>
      <c r="B12" s="47">
        <v>0</v>
      </c>
      <c r="C12" s="47"/>
      <c r="F12" s="87"/>
    </row>
    <row r="13" spans="1:6" ht="15.75" thickBot="1">
      <c r="A13" s="20" t="s">
        <v>20</v>
      </c>
      <c r="B13" s="34">
        <f>SUM(B9:B12)</f>
        <v>2048917728.42</v>
      </c>
      <c r="C13" s="50"/>
      <c r="F13" s="87"/>
    </row>
    <row r="14" spans="1:6" ht="15.75" thickTop="1">
      <c r="A14" s="1"/>
      <c r="B14" s="5"/>
      <c r="F14" s="87"/>
    </row>
    <row r="15" spans="1:2" ht="15">
      <c r="A15" s="2" t="s">
        <v>183</v>
      </c>
      <c r="B15" s="22"/>
    </row>
    <row r="16" spans="1:2" ht="15">
      <c r="A16" s="2" t="s">
        <v>21</v>
      </c>
      <c r="B16" s="22"/>
    </row>
    <row r="17" spans="1:6" ht="15">
      <c r="A17" s="1" t="s">
        <v>22</v>
      </c>
      <c r="B17" s="87">
        <v>88855527.8</v>
      </c>
      <c r="D17" s="87"/>
      <c r="F17" s="87"/>
    </row>
    <row r="18" spans="1:6" ht="15">
      <c r="A18" s="1" t="s">
        <v>23</v>
      </c>
      <c r="B18" s="87">
        <v>7564229.5</v>
      </c>
      <c r="D18" s="87"/>
      <c r="F18" s="87"/>
    </row>
    <row r="19" spans="1:6" ht="15">
      <c r="A19" s="1" t="s">
        <v>170</v>
      </c>
      <c r="B19" s="87">
        <v>0</v>
      </c>
      <c r="D19" s="87"/>
      <c r="F19" s="87"/>
    </row>
    <row r="20" spans="1:6" ht="15">
      <c r="A20" s="1" t="s">
        <v>74</v>
      </c>
      <c r="B20" s="22">
        <v>0</v>
      </c>
      <c r="D20" s="87"/>
      <c r="F20" s="87"/>
    </row>
    <row r="21" spans="1:6" ht="15">
      <c r="A21" s="1" t="s">
        <v>24</v>
      </c>
      <c r="B21" s="87">
        <v>13516682.55</v>
      </c>
      <c r="D21" s="87"/>
      <c r="F21" s="87"/>
    </row>
    <row r="22" spans="1:6" ht="15">
      <c r="A22" s="1"/>
      <c r="B22" s="22"/>
      <c r="D22" s="87"/>
      <c r="F22" s="87"/>
    </row>
    <row r="23" spans="1:6" ht="15">
      <c r="A23" s="2" t="s">
        <v>25</v>
      </c>
      <c r="B23" s="22"/>
      <c r="D23" s="87"/>
      <c r="F23" s="87"/>
    </row>
    <row r="24" spans="1:6" ht="15">
      <c r="A24" s="1" t="s">
        <v>26</v>
      </c>
      <c r="B24" s="87">
        <v>61992.78</v>
      </c>
      <c r="D24" s="87"/>
      <c r="F24" s="87"/>
    </row>
    <row r="25" spans="1:6" ht="15">
      <c r="A25" s="1" t="s">
        <v>60</v>
      </c>
      <c r="B25" s="87">
        <v>0</v>
      </c>
      <c r="D25" s="87"/>
      <c r="F25" s="87"/>
    </row>
    <row r="26" spans="1:6" ht="15">
      <c r="A26" s="1" t="s">
        <v>61</v>
      </c>
      <c r="B26" s="87">
        <v>0</v>
      </c>
      <c r="D26" s="87"/>
      <c r="F26" s="87"/>
    </row>
    <row r="27" spans="1:6" ht="15">
      <c r="A27" s="1" t="s">
        <v>62</v>
      </c>
      <c r="B27" s="87">
        <v>0</v>
      </c>
      <c r="D27" s="87"/>
      <c r="F27" s="87"/>
    </row>
    <row r="28" spans="1:6" ht="15">
      <c r="A28" s="1" t="s">
        <v>27</v>
      </c>
      <c r="B28" s="87">
        <v>0</v>
      </c>
      <c r="D28" s="87"/>
      <c r="F28" s="87"/>
    </row>
    <row r="29" spans="1:6" ht="15">
      <c r="A29" s="1" t="s">
        <v>28</v>
      </c>
      <c r="B29" s="87">
        <v>0</v>
      </c>
      <c r="D29" s="87"/>
      <c r="F29" s="87"/>
    </row>
    <row r="30" spans="1:6" ht="15">
      <c r="A30" s="1" t="s">
        <v>29</v>
      </c>
      <c r="B30" s="87">
        <v>0</v>
      </c>
      <c r="D30" s="87"/>
      <c r="F30" s="87"/>
    </row>
    <row r="31" spans="1:6" ht="15">
      <c r="A31" s="1" t="s">
        <v>30</v>
      </c>
      <c r="B31" s="87">
        <v>0</v>
      </c>
      <c r="D31" s="87"/>
      <c r="F31" s="87"/>
    </row>
    <row r="32" spans="1:6" ht="15">
      <c r="A32" s="1" t="s">
        <v>101</v>
      </c>
      <c r="B32" s="87">
        <v>0</v>
      </c>
      <c r="D32" s="87"/>
      <c r="F32" s="87"/>
    </row>
    <row r="33" spans="1:6" ht="15">
      <c r="A33" s="1"/>
      <c r="B33" s="22"/>
      <c r="D33" s="87"/>
      <c r="F33" s="87"/>
    </row>
    <row r="34" spans="1:6" ht="15">
      <c r="A34" s="2" t="s">
        <v>31</v>
      </c>
      <c r="B34" s="22"/>
      <c r="D34" s="87"/>
      <c r="F34" s="87"/>
    </row>
    <row r="35" spans="1:6" ht="15">
      <c r="A35" s="1" t="s">
        <v>32</v>
      </c>
      <c r="B35" s="87">
        <v>0</v>
      </c>
      <c r="D35" s="87"/>
      <c r="F35" s="87"/>
    </row>
    <row r="36" spans="1:8" ht="15">
      <c r="A36" s="1" t="s">
        <v>65</v>
      </c>
      <c r="B36" s="87">
        <v>0</v>
      </c>
      <c r="D36" s="87"/>
      <c r="F36" s="87"/>
      <c r="H36" s="87"/>
    </row>
    <row r="37" spans="1:8" ht="15">
      <c r="A37" s="1" t="s">
        <v>75</v>
      </c>
      <c r="B37" s="87">
        <v>0</v>
      </c>
      <c r="D37" s="87"/>
      <c r="F37" s="87"/>
      <c r="H37" s="87"/>
    </row>
    <row r="38" spans="1:8" ht="15">
      <c r="A38" s="1" t="s">
        <v>69</v>
      </c>
      <c r="B38" s="87">
        <v>0</v>
      </c>
      <c r="D38" s="87"/>
      <c r="F38" s="87"/>
      <c r="H38" s="87"/>
    </row>
    <row r="39" spans="1:8" ht="15">
      <c r="A39" s="1" t="s">
        <v>33</v>
      </c>
      <c r="B39" s="87">
        <v>0</v>
      </c>
      <c r="D39" s="87"/>
      <c r="F39" s="87"/>
      <c r="H39" s="87"/>
    </row>
    <row r="40" spans="1:8" ht="15">
      <c r="A40" s="1" t="s">
        <v>34</v>
      </c>
      <c r="B40" s="87">
        <v>0</v>
      </c>
      <c r="D40" s="87"/>
      <c r="F40" s="87"/>
      <c r="H40" s="87"/>
    </row>
    <row r="41" spans="1:8" ht="15">
      <c r="A41" s="1" t="s">
        <v>35</v>
      </c>
      <c r="B41" s="87">
        <v>0</v>
      </c>
      <c r="D41" s="87"/>
      <c r="F41" s="87"/>
      <c r="H41" s="87"/>
    </row>
    <row r="42" spans="1:8" ht="15">
      <c r="A42" s="1" t="s">
        <v>36</v>
      </c>
      <c r="B42" s="87">
        <v>0</v>
      </c>
      <c r="F42" s="87"/>
      <c r="H42" s="87"/>
    </row>
    <row r="43" spans="1:8" ht="15">
      <c r="A43" s="1"/>
      <c r="F43" s="87"/>
      <c r="H43" s="87"/>
    </row>
    <row r="44" spans="1:8" ht="15">
      <c r="A44" s="2" t="s">
        <v>37</v>
      </c>
      <c r="B44" s="23"/>
      <c r="F44" s="87"/>
      <c r="H44" s="87"/>
    </row>
    <row r="45" spans="1:8" ht="15">
      <c r="A45" s="1" t="s">
        <v>38</v>
      </c>
      <c r="B45" s="87">
        <v>0</v>
      </c>
      <c r="F45" s="87"/>
      <c r="H45" s="87"/>
    </row>
    <row r="46" spans="1:8" ht="15">
      <c r="A46" s="1" t="s">
        <v>103</v>
      </c>
      <c r="B46" s="87">
        <v>0</v>
      </c>
      <c r="F46" s="87"/>
      <c r="H46" s="87"/>
    </row>
    <row r="47" spans="1:8" ht="15">
      <c r="A47" s="1" t="s">
        <v>39</v>
      </c>
      <c r="B47" s="87">
        <v>1175425778</v>
      </c>
      <c r="F47" s="87"/>
      <c r="H47" s="87"/>
    </row>
    <row r="48" spans="1:8" ht="15">
      <c r="A48" s="1" t="s">
        <v>182</v>
      </c>
      <c r="B48" s="87">
        <v>0</v>
      </c>
      <c r="F48" s="87"/>
      <c r="H48" s="87"/>
    </row>
    <row r="49" spans="1:8" ht="15">
      <c r="A49" s="1" t="s">
        <v>40</v>
      </c>
      <c r="B49" s="87">
        <v>0</v>
      </c>
      <c r="F49" s="87"/>
      <c r="H49" s="87"/>
    </row>
    <row r="50" spans="1:8" ht="15">
      <c r="A50" s="1" t="s">
        <v>41</v>
      </c>
      <c r="B50" s="87">
        <v>14652999.79</v>
      </c>
      <c r="E50" s="46"/>
      <c r="F50" s="87"/>
      <c r="H50" s="87"/>
    </row>
    <row r="51" spans="1:8" ht="15">
      <c r="A51" s="1" t="s">
        <v>104</v>
      </c>
      <c r="B51" s="24">
        <v>0</v>
      </c>
      <c r="E51" s="55"/>
      <c r="F51" s="87"/>
      <c r="H51" s="87"/>
    </row>
    <row r="52" spans="1:8" ht="15">
      <c r="A52" s="1" t="s">
        <v>42</v>
      </c>
      <c r="B52" s="87">
        <v>748840518</v>
      </c>
      <c r="F52" s="87"/>
      <c r="H52" s="87"/>
    </row>
    <row r="53" spans="1:8" ht="15">
      <c r="A53" s="1" t="s">
        <v>179</v>
      </c>
      <c r="B53" s="87">
        <v>0</v>
      </c>
      <c r="F53" s="87"/>
      <c r="H53" s="87"/>
    </row>
    <row r="54" spans="1:8" ht="15">
      <c r="A54" s="1" t="s">
        <v>66</v>
      </c>
      <c r="B54" s="87">
        <v>0</v>
      </c>
      <c r="F54" s="87"/>
      <c r="H54" s="87"/>
    </row>
    <row r="55" spans="1:8" ht="15">
      <c r="A55" s="1" t="s">
        <v>67</v>
      </c>
      <c r="B55" s="87">
        <v>0</v>
      </c>
      <c r="F55" s="87"/>
      <c r="H55" s="87"/>
    </row>
    <row r="56" spans="1:8" ht="15">
      <c r="A56" s="1" t="s">
        <v>180</v>
      </c>
      <c r="B56" s="87">
        <v>0</v>
      </c>
      <c r="F56" s="87"/>
      <c r="H56" s="87"/>
    </row>
    <row r="57" spans="1:8" ht="15">
      <c r="A57" s="1" t="s">
        <v>88</v>
      </c>
      <c r="B57" s="87">
        <v>0</v>
      </c>
      <c r="F57" s="87"/>
      <c r="H57" s="87"/>
    </row>
    <row r="58" spans="1:8" ht="15">
      <c r="A58" s="1" t="s">
        <v>76</v>
      </c>
      <c r="B58" s="87">
        <v>0</v>
      </c>
      <c r="F58" s="87"/>
      <c r="H58" s="87"/>
    </row>
    <row r="59" spans="1:8" ht="15">
      <c r="A59" s="1" t="s">
        <v>77</v>
      </c>
      <c r="B59" s="24">
        <v>0</v>
      </c>
      <c r="F59" s="87"/>
      <c r="H59" s="87"/>
    </row>
    <row r="60" spans="1:8" ht="15">
      <c r="A60" s="1" t="s">
        <v>70</v>
      </c>
      <c r="B60" s="87">
        <v>0</v>
      </c>
      <c r="F60" s="87"/>
      <c r="H60" s="87"/>
    </row>
    <row r="61" spans="1:8" ht="15">
      <c r="A61" s="1" t="s">
        <v>172</v>
      </c>
      <c r="B61" s="87">
        <v>0</v>
      </c>
      <c r="F61" s="87"/>
      <c r="H61" s="87"/>
    </row>
    <row r="62" spans="1:8" ht="15">
      <c r="A62" s="1" t="s">
        <v>173</v>
      </c>
      <c r="B62" s="24">
        <v>0</v>
      </c>
      <c r="F62" s="87"/>
      <c r="H62" s="87"/>
    </row>
    <row r="63" spans="1:8" ht="15">
      <c r="A63" s="1" t="s">
        <v>89</v>
      </c>
      <c r="B63" s="24">
        <v>0</v>
      </c>
      <c r="F63" s="87"/>
      <c r="H63" s="87"/>
    </row>
    <row r="64" spans="2:8" ht="15">
      <c r="B64" s="8"/>
      <c r="F64" s="87"/>
      <c r="H64" s="87"/>
    </row>
    <row r="65" spans="1:8" ht="15">
      <c r="A65" s="2" t="s">
        <v>43</v>
      </c>
      <c r="B65" s="35">
        <f>SUM(B17:B63)</f>
        <v>2048917728.42</v>
      </c>
      <c r="F65" s="87"/>
      <c r="H65" s="87"/>
    </row>
    <row r="66" spans="2:8" ht="15">
      <c r="B66" s="24"/>
      <c r="F66" s="87"/>
      <c r="H66" s="87"/>
    </row>
    <row r="67" spans="1:8" ht="15">
      <c r="A67" s="2"/>
      <c r="B67" s="36">
        <f>+B13-B65</f>
        <v>0</v>
      </c>
      <c r="F67" s="87"/>
      <c r="H67" s="87"/>
    </row>
    <row r="68" spans="2:8" ht="15">
      <c r="B68" s="25"/>
      <c r="F68" s="87"/>
      <c r="H68" s="87"/>
    </row>
    <row r="69" spans="2:8" ht="15">
      <c r="B69" s="25"/>
      <c r="F69" s="87"/>
      <c r="H69" s="87"/>
    </row>
    <row r="70" spans="2:8" ht="15">
      <c r="B70" s="25"/>
      <c r="F70" s="87"/>
      <c r="H70" s="87"/>
    </row>
    <row r="71" spans="6:8" ht="15">
      <c r="F71" s="87"/>
      <c r="H71" s="87"/>
    </row>
    <row r="72" spans="6:8" ht="15">
      <c r="F72" s="87"/>
      <c r="H72" s="87"/>
    </row>
    <row r="73" spans="6:8" ht="15">
      <c r="F73" s="87"/>
      <c r="H73" s="87"/>
    </row>
    <row r="74" spans="6:8" ht="15">
      <c r="F74" s="87"/>
      <c r="H74" s="87"/>
    </row>
    <row r="75" spans="6:8" ht="15">
      <c r="F75" s="87"/>
      <c r="H75" s="87"/>
    </row>
    <row r="76" spans="6:8" ht="15">
      <c r="F76" s="87"/>
      <c r="H76" s="87"/>
    </row>
    <row r="77" spans="6:8" ht="15">
      <c r="F77" s="87"/>
      <c r="H77" s="87"/>
    </row>
    <row r="78" spans="6:8" ht="15">
      <c r="F78" s="87"/>
      <c r="H78" s="87"/>
    </row>
    <row r="79" spans="6:8" ht="15">
      <c r="F79" s="87"/>
      <c r="H79" s="87"/>
    </row>
    <row r="80" spans="6:8" ht="15">
      <c r="F80" s="87"/>
      <c r="H80" s="87"/>
    </row>
    <row r="81" spans="6:8" ht="15">
      <c r="F81" s="87"/>
      <c r="H81" s="87"/>
    </row>
    <row r="82" spans="6:8" ht="15">
      <c r="F82" s="87"/>
      <c r="H82" s="87"/>
    </row>
    <row r="83" spans="6:8" ht="15">
      <c r="F83" s="87"/>
      <c r="H83" s="87"/>
    </row>
    <row r="84" spans="6:8" ht="15">
      <c r="F84" s="87"/>
      <c r="H84" s="87"/>
    </row>
    <row r="85" spans="6:8" ht="15">
      <c r="F85" s="87"/>
      <c r="H85" s="87"/>
    </row>
    <row r="86" ht="15">
      <c r="F86" s="87"/>
    </row>
    <row r="87" ht="15">
      <c r="F87" s="87"/>
    </row>
    <row r="88" ht="15">
      <c r="F88" s="87"/>
    </row>
    <row r="89" ht="15">
      <c r="F89" s="87"/>
    </row>
    <row r="127" ht="15">
      <c r="D127" s="87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2024-02-15T12:55:33Z</cp:lastPrinted>
  <dcterms:created xsi:type="dcterms:W3CDTF">2014-08-04T16:52:57Z</dcterms:created>
  <dcterms:modified xsi:type="dcterms:W3CDTF">2024-02-16T13:03:11Z</dcterms:modified>
  <cp:category/>
  <cp:version/>
  <cp:contentType/>
  <cp:contentStatus/>
</cp:coreProperties>
</file>